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4370" activeTab="2"/>
  </bookViews>
  <sheets>
    <sheet name="Ordinær" sheetId="1" r:id="rId1"/>
    <sheet name="Annen skole" sheetId="2" r:id="rId2"/>
    <sheet name="Tilrettelagt" sheetId="4" r:id="rId3"/>
  </sheets>
  <calcPr calcId="145621"/>
</workbook>
</file>

<file path=xl/calcChain.xml><?xml version="1.0" encoding="utf-8"?>
<calcChain xmlns="http://schemas.openxmlformats.org/spreadsheetml/2006/main">
  <c r="B30" i="1" l="1"/>
  <c r="B27" i="1"/>
  <c r="B32" i="1" s="1"/>
  <c r="I34" i="2"/>
  <c r="C27" i="4" l="1"/>
  <c r="C26" i="4"/>
  <c r="H25" i="4"/>
  <c r="H24" i="4"/>
  <c r="H18" i="4"/>
  <c r="H29" i="4" s="1"/>
  <c r="C17" i="4"/>
  <c r="C18" i="4" s="1"/>
  <c r="C20" i="4" s="1"/>
  <c r="C31" i="4" s="1"/>
  <c r="H26" i="4" l="1"/>
  <c r="H30" i="4" s="1"/>
  <c r="H31" i="4" s="1"/>
  <c r="C28" i="4"/>
  <c r="C32" i="4" s="1"/>
  <c r="C33" i="4" s="1"/>
  <c r="B42" i="1"/>
  <c r="B18" i="1"/>
  <c r="B39" i="1"/>
  <c r="I27" i="2"/>
  <c r="I38" i="2" s="1"/>
  <c r="I21" i="2"/>
  <c r="I47" i="2" s="1"/>
  <c r="I33" i="2"/>
  <c r="I35" i="2" s="1"/>
  <c r="C37" i="2"/>
  <c r="C39" i="2" s="1"/>
  <c r="C28" i="2"/>
  <c r="C29" i="2" s="1"/>
  <c r="C31" i="2" s="1"/>
  <c r="C42" i="2" s="1"/>
  <c r="C20" i="2"/>
  <c r="C21" i="2" s="1"/>
  <c r="C23" i="2" s="1"/>
  <c r="C47" i="2" s="1"/>
  <c r="I39" i="2" l="1"/>
  <c r="I40" i="2" s="1"/>
  <c r="I48" i="2" s="1"/>
  <c r="I49" i="2" s="1"/>
  <c r="B44" i="1"/>
  <c r="C43" i="2"/>
  <c r="C44" i="2" s="1"/>
  <c r="C48" i="2" s="1"/>
  <c r="C49" i="2" s="1"/>
  <c r="B15" i="1"/>
  <c r="B20" i="1" l="1"/>
</calcChain>
</file>

<file path=xl/sharedStrings.xml><?xml version="1.0" encoding="utf-8"?>
<sst xmlns="http://schemas.openxmlformats.org/spreadsheetml/2006/main" count="218" uniqueCount="77">
  <si>
    <t>Antall skoledager pr. skoleår</t>
  </si>
  <si>
    <t>Antall reiser pr. dag</t>
  </si>
  <si>
    <t>Sum reiser pr. skoleår</t>
  </si>
  <si>
    <t>Sum billettutgifter pr. elev</t>
  </si>
  <si>
    <t>Billettpris barn 1 sone</t>
  </si>
  <si>
    <t>Makspris</t>
  </si>
  <si>
    <t>Antall takstsoner for reisen</t>
  </si>
  <si>
    <t>(formel)</t>
  </si>
  <si>
    <t>Soner</t>
  </si>
  <si>
    <t>Buss - ordinær avstandsskyss og særlig farlig skolevei</t>
  </si>
  <si>
    <t>Gjennomsnittlig km-pris (KPI-justert)</t>
  </si>
  <si>
    <t>Kommunens skysskostnader</t>
  </si>
  <si>
    <t>gis av TFT</t>
  </si>
  <si>
    <t>Fylkeskommunal andel</t>
  </si>
  <si>
    <t>Totalt antall reiser pr. år</t>
  </si>
  <si>
    <t>Totalt antall km. pr. år</t>
  </si>
  <si>
    <t>Antall skyssdager</t>
  </si>
  <si>
    <t>Kommunal skyss</t>
  </si>
  <si>
    <t>Fradrag kommunal egenandel</t>
  </si>
  <si>
    <t>fylkeskommunal skyss til nærskolen</t>
  </si>
  <si>
    <t>Eksempel</t>
  </si>
  <si>
    <t>Netto fylkeskommunal andel</t>
  </si>
  <si>
    <t>formel</t>
  </si>
  <si>
    <t>norm</t>
  </si>
  <si>
    <t>fylles inn</t>
  </si>
  <si>
    <t xml:space="preserve">Fradrag kommunal egenandel pr. elev for </t>
  </si>
  <si>
    <t>Kommunens netto skyssutgifter</t>
  </si>
  <si>
    <t>Antall km. til skolen eleven går på</t>
  </si>
  <si>
    <t>Fylkeskommunens brutto andel</t>
  </si>
  <si>
    <t>Antall takstsoner bosted - nærskole</t>
  </si>
  <si>
    <t>Antall km. fra bosted til nærskolen</t>
  </si>
  <si>
    <t xml:space="preserve"> </t>
  </si>
  <si>
    <t xml:space="preserve">Dersom kommunen overlater til TFT å organisere skyssen, er det TFT som fakturerer kommunen for deres del av utgiftene. </t>
  </si>
  <si>
    <t xml:space="preserve">Da benyttes samme km.pris på kommunal og fylkeskommunal andel </t>
  </si>
  <si>
    <t>fylles inn av kommunen</t>
  </si>
  <si>
    <t>Fylles inn</t>
  </si>
  <si>
    <t>Barn</t>
  </si>
  <si>
    <t>Voksen</t>
  </si>
  <si>
    <t>Kommunen organiserer skysssen og får utgiftene refundert av Troms fylkestrafikk</t>
  </si>
  <si>
    <t>NB! Dersom eleven går på annen skole enn nærskolen, må modellen for annen skole benyttes.</t>
  </si>
  <si>
    <t>Tilrettelagt skoleskyss med drosje</t>
  </si>
  <si>
    <t>Fradrag kommunal egenandel pr. elev</t>
  </si>
  <si>
    <t>Brutto skysskostnader</t>
  </si>
  <si>
    <t>Antall takstsoner bosted - skole</t>
  </si>
  <si>
    <t>Netto, faktureres Troms fylkestrafikk</t>
  </si>
  <si>
    <t xml:space="preserve">NB! Tabellene inneholder koblinger til taksttabell i filen. Formler kan gå tapt om man flytter tabellen ut av filen.  </t>
  </si>
  <si>
    <t>Brutto skysskostnad fra transportør</t>
  </si>
  <si>
    <t>Km.pris skyss transportør</t>
  </si>
  <si>
    <t>Dagspris fra transportør</t>
  </si>
  <si>
    <t>Pr. 01.01.2015</t>
  </si>
  <si>
    <t>Billettpris</t>
  </si>
  <si>
    <t>Med km-pris i tilbud fra operatør</t>
  </si>
  <si>
    <t>Med dagspris i tilbud fra operatør</t>
  </si>
  <si>
    <t>Evt. ledsager for elev kommer i tillegg og inngår ikke i fylkeskommunal organisering av skoleskyss.</t>
  </si>
  <si>
    <t>Dagspris fylkeskommunal skyss (t/r)</t>
  </si>
  <si>
    <t>Komunens skyssutlegg til operatør</t>
  </si>
  <si>
    <t>Fylkeskommunens netto andel</t>
  </si>
  <si>
    <t xml:space="preserve">Netto fylkeskommunal andel </t>
  </si>
  <si>
    <t>Kommunalt vedtak om skyss må oversendes TFK så raskt som mulig.</t>
  </si>
  <si>
    <t>Med dagspris (tur/retur) - kommunal organisering</t>
  </si>
  <si>
    <t>Med km-pris - kommunal skyssorganisering</t>
  </si>
  <si>
    <t>Kommunen organiserer normalt slik skyss og har ansvar for merkostnader utover fylkeskommunens kostnader til nærskolen</t>
  </si>
  <si>
    <r>
      <t xml:space="preserve">Skyss når kommunen har gjort </t>
    </r>
    <r>
      <rPr>
        <b/>
        <sz val="14"/>
        <color rgb="FFFF0000"/>
        <rFont val="Calibri"/>
        <family val="2"/>
        <scheme val="minor"/>
      </rPr>
      <t>enkeltvedtak for elever på annen skole enn nærskolen</t>
    </r>
  </si>
  <si>
    <t xml:space="preserve">Modellene er laget ut fra generelle og vanlige prinsipper for skoleskyss. Det tas forbehold om spesialordninger som avviker fra dette. </t>
  </si>
  <si>
    <t>Beregningsmodell for utgifter til skoleskyss med buss i grunnskolen</t>
  </si>
  <si>
    <t xml:space="preserve">Daglig bussreise på 10 soner hver vei </t>
  </si>
  <si>
    <t>Daglig bussreise på 1 sone hver vei</t>
  </si>
  <si>
    <t>Elever i grunnskole betaler barnebillett. Billettutgiftene faktureres kommunen av TFT</t>
  </si>
  <si>
    <t xml:space="preserve">Daglig bussreise på 3 soner hver vei </t>
  </si>
  <si>
    <r>
      <t xml:space="preserve">NB! Det eneste som skal fylles ut er </t>
    </r>
    <r>
      <rPr>
        <b/>
        <sz val="11"/>
        <color theme="1"/>
        <rFont val="Calibri"/>
        <family val="2"/>
        <scheme val="minor"/>
      </rPr>
      <t>antall takstsoner</t>
    </r>
    <r>
      <rPr>
        <sz val="11"/>
        <color theme="1"/>
        <rFont val="Calibri"/>
        <family val="2"/>
        <scheme val="minor"/>
      </rPr>
      <t xml:space="preserve"> for eleven. Informasjon om dette finnes på www.tromskortet.no </t>
    </r>
  </si>
  <si>
    <t>Alternativt</t>
  </si>
  <si>
    <t>Kommunalt skyssopplegg</t>
  </si>
  <si>
    <t xml:space="preserve">Antall km. til skolen beregnes etter gående vei, inkl. vinterbrøytede gangveger, fortau, sykkelveger m.m.. </t>
  </si>
  <si>
    <t>Antall km. fra bosted til skolen eleven går på</t>
  </si>
  <si>
    <t>Dagspris skyss (t/r)</t>
  </si>
  <si>
    <t>Km.pris skyss</t>
  </si>
  <si>
    <t>Eksemplene nedenfor kan brukes til egne beregninger ved å bytte ut tall i de fargede feltene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</si>
</sst>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4" xfId="0" applyBorder="1"/>
    <xf numFmtId="0" fontId="0" fillId="0" borderId="0" xfId="0" applyAlignment="1">
      <alignment horizontal="right"/>
    </xf>
    <xf numFmtId="164" fontId="2" fillId="0" borderId="7" xfId="1" applyNumberFormat="1" applyFont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quotePrefix="1" applyBorder="1" applyAlignment="1">
      <alignment horizontal="left"/>
    </xf>
    <xf numFmtId="0" fontId="0" fillId="0" borderId="12" xfId="0" applyBorder="1"/>
    <xf numFmtId="0" fontId="0" fillId="0" borderId="0" xfId="0" applyBorder="1"/>
    <xf numFmtId="0" fontId="0" fillId="0" borderId="5" xfId="0" applyBorder="1" applyAlignment="1">
      <alignment horizontal="right"/>
    </xf>
    <xf numFmtId="0" fontId="0" fillId="0" borderId="4" xfId="0" quotePrefix="1" applyBorder="1" applyAlignment="1">
      <alignment horizontal="left"/>
    </xf>
    <xf numFmtId="0" fontId="2" fillId="0" borderId="10" xfId="0" applyFont="1" applyBorder="1"/>
    <xf numFmtId="0" fontId="2" fillId="0" borderId="1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2" fillId="0" borderId="4" xfId="0" applyFont="1" applyBorder="1"/>
    <xf numFmtId="164" fontId="0" fillId="0" borderId="13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right"/>
    </xf>
    <xf numFmtId="0" fontId="0" fillId="0" borderId="13" xfId="0" quotePrefix="1" applyBorder="1" applyAlignment="1">
      <alignment horizontal="left"/>
    </xf>
    <xf numFmtId="164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left"/>
    </xf>
    <xf numFmtId="0" fontId="2" fillId="0" borderId="13" xfId="0" quotePrefix="1" applyFont="1" applyBorder="1" applyAlignment="1">
      <alignment horizontal="left"/>
    </xf>
    <xf numFmtId="0" fontId="0" fillId="0" borderId="13" xfId="0" quotePrefix="1" applyFont="1" applyBorder="1" applyAlignment="1">
      <alignment horizontal="left"/>
    </xf>
    <xf numFmtId="0" fontId="0" fillId="0" borderId="13" xfId="0" applyFont="1" applyBorder="1"/>
    <xf numFmtId="164" fontId="0" fillId="0" borderId="13" xfId="0" applyNumberFormat="1" applyBorder="1"/>
    <xf numFmtId="164" fontId="0" fillId="2" borderId="13" xfId="1" applyNumberFormat="1" applyFont="1" applyFill="1" applyBorder="1" applyAlignment="1">
      <alignment horizontal="center"/>
    </xf>
    <xf numFmtId="164" fontId="0" fillId="2" borderId="13" xfId="1" applyNumberFormat="1" applyFont="1" applyFill="1" applyBorder="1" applyAlignment="1">
      <alignment horizontal="right"/>
    </xf>
    <xf numFmtId="0" fontId="0" fillId="2" borderId="13" xfId="0" applyFill="1" applyBorder="1"/>
    <xf numFmtId="0" fontId="0" fillId="2" borderId="0" xfId="0" applyFill="1" applyAlignment="1">
      <alignment horizontal="right"/>
    </xf>
    <xf numFmtId="0" fontId="4" fillId="0" borderId="0" xfId="0" quotePrefix="1" applyFont="1" applyAlignment="1">
      <alignment horizontal="left"/>
    </xf>
    <xf numFmtId="164" fontId="4" fillId="0" borderId="0" xfId="0" applyNumberFormat="1" applyFont="1"/>
    <xf numFmtId="0" fontId="0" fillId="2" borderId="0" xfId="0" quotePrefix="1" applyFill="1" applyAlignment="1">
      <alignment horizontal="left"/>
    </xf>
    <xf numFmtId="0" fontId="0" fillId="0" borderId="3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6" xfId="0" applyBorder="1"/>
    <xf numFmtId="0" fontId="0" fillId="0" borderId="14" xfId="0" applyBorder="1"/>
    <xf numFmtId="0" fontId="0" fillId="0" borderId="15" xfId="0" applyBorder="1" applyAlignment="1">
      <alignment horizontal="right"/>
    </xf>
    <xf numFmtId="0" fontId="5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2" borderId="0" xfId="0" quotePrefix="1" applyFill="1" applyAlignment="1">
      <alignment horizontal="right"/>
    </xf>
    <xf numFmtId="0" fontId="5" fillId="0" borderId="1" xfId="0" applyFont="1" applyBorder="1"/>
    <xf numFmtId="0" fontId="7" fillId="0" borderId="1" xfId="0" applyFont="1" applyBorder="1"/>
    <xf numFmtId="164" fontId="0" fillId="0" borderId="0" xfId="0" applyNumberFormat="1"/>
    <xf numFmtId="0" fontId="4" fillId="0" borderId="7" xfId="0" quotePrefix="1" applyFont="1" applyBorder="1" applyAlignment="1">
      <alignment horizontal="left"/>
    </xf>
    <xf numFmtId="164" fontId="5" fillId="0" borderId="7" xfId="0" applyNumberFormat="1" applyFont="1" applyBorder="1"/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0" borderId="4" xfId="0" quotePrefix="1" applyFont="1" applyBorder="1" applyAlignment="1">
      <alignment horizontal="left"/>
    </xf>
    <xf numFmtId="0" fontId="0" fillId="2" borderId="0" xfId="0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14</xdr:row>
      <xdr:rowOff>104775</xdr:rowOff>
    </xdr:from>
    <xdr:to>
      <xdr:col>6</xdr:col>
      <xdr:colOff>666750</xdr:colOff>
      <xdr:row>14</xdr:row>
      <xdr:rowOff>104775</xdr:rowOff>
    </xdr:to>
    <xdr:cxnSp macro="">
      <xdr:nvCxnSpPr>
        <xdr:cNvPr id="7" name="Rett pil 6"/>
        <xdr:cNvCxnSpPr/>
      </xdr:nvCxnSpPr>
      <xdr:spPr>
        <a:xfrm>
          <a:off x="5915025" y="2247900"/>
          <a:ext cx="5429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" workbookViewId="0">
      <selection activeCell="F13" sqref="F13:I35"/>
    </sheetView>
  </sheetViews>
  <sheetFormatPr baseColWidth="10" defaultRowHeight="15" x14ac:dyDescent="0.25"/>
  <cols>
    <col min="1" max="1" width="41.42578125" customWidth="1"/>
    <col min="3" max="3" width="14.140625" customWidth="1"/>
    <col min="4" max="4" width="11.42578125" style="4"/>
  </cols>
  <sheetData>
    <row r="1" spans="1:8" ht="18.75" x14ac:dyDescent="0.3">
      <c r="A1" s="2" t="s">
        <v>64</v>
      </c>
    </row>
    <row r="2" spans="1:8" ht="18.75" x14ac:dyDescent="0.3">
      <c r="A2" s="2"/>
    </row>
    <row r="3" spans="1:8" ht="15.75" x14ac:dyDescent="0.25">
      <c r="A3" s="47" t="s">
        <v>9</v>
      </c>
    </row>
    <row r="4" spans="1:8" ht="18.75" x14ac:dyDescent="0.3">
      <c r="A4" s="2"/>
    </row>
    <row r="5" spans="1:8" x14ac:dyDescent="0.25">
      <c r="A5" s="1" t="s">
        <v>67</v>
      </c>
    </row>
    <row r="6" spans="1:8" x14ac:dyDescent="0.25">
      <c r="A6" t="s">
        <v>53</v>
      </c>
    </row>
    <row r="7" spans="1:8" x14ac:dyDescent="0.25">
      <c r="A7" s="1" t="s">
        <v>63</v>
      </c>
    </row>
    <row r="8" spans="1:8" x14ac:dyDescent="0.25">
      <c r="A8" s="1"/>
    </row>
    <row r="9" spans="1:8" x14ac:dyDescent="0.25">
      <c r="A9" s="1" t="s">
        <v>69</v>
      </c>
    </row>
    <row r="10" spans="1:8" x14ac:dyDescent="0.25">
      <c r="A10" s="36" t="s">
        <v>76</v>
      </c>
      <c r="B10" s="59"/>
      <c r="C10" s="59"/>
      <c r="D10" s="59"/>
      <c r="E10" s="33"/>
    </row>
    <row r="11" spans="1:8" x14ac:dyDescent="0.25">
      <c r="A11" s="43"/>
    </row>
    <row r="12" spans="1:8" x14ac:dyDescent="0.25">
      <c r="A12" s="42" t="s">
        <v>66</v>
      </c>
    </row>
    <row r="13" spans="1:8" x14ac:dyDescent="0.25">
      <c r="A13" s="10" t="s">
        <v>0</v>
      </c>
      <c r="B13" s="11">
        <v>190</v>
      </c>
      <c r="C13" s="37" t="s">
        <v>23</v>
      </c>
      <c r="F13" s="48" t="s">
        <v>50</v>
      </c>
    </row>
    <row r="14" spans="1:8" x14ac:dyDescent="0.25">
      <c r="A14" s="3" t="s">
        <v>1</v>
      </c>
      <c r="B14" s="12">
        <v>2</v>
      </c>
      <c r="C14" s="13" t="s">
        <v>23</v>
      </c>
      <c r="F14" s="34" t="s">
        <v>49</v>
      </c>
    </row>
    <row r="15" spans="1:8" ht="15.75" thickBot="1" x14ac:dyDescent="0.3">
      <c r="A15" s="39" t="s">
        <v>2</v>
      </c>
      <c r="B15" s="40">
        <f>B13*B14</f>
        <v>380</v>
      </c>
      <c r="C15" s="41" t="s">
        <v>7</v>
      </c>
      <c r="F15" s="8" t="s">
        <v>8</v>
      </c>
      <c r="G15" s="44" t="s">
        <v>36</v>
      </c>
      <c r="H15" s="9" t="s">
        <v>37</v>
      </c>
    </row>
    <row r="16" spans="1:8" x14ac:dyDescent="0.25">
      <c r="A16" s="3"/>
      <c r="B16" s="12"/>
      <c r="C16" s="13"/>
      <c r="F16" s="45">
        <v>1</v>
      </c>
      <c r="G16" s="7">
        <v>18</v>
      </c>
      <c r="H16" s="7">
        <v>35</v>
      </c>
    </row>
    <row r="17" spans="1:8" x14ac:dyDescent="0.25">
      <c r="A17" s="3" t="s">
        <v>6</v>
      </c>
      <c r="B17" s="56">
        <v>1</v>
      </c>
      <c r="C17" s="55" t="s">
        <v>35</v>
      </c>
      <c r="F17" s="16">
        <v>2</v>
      </c>
      <c r="G17" s="6">
        <v>25</v>
      </c>
      <c r="H17" s="6">
        <v>50</v>
      </c>
    </row>
    <row r="18" spans="1:8" x14ac:dyDescent="0.25">
      <c r="A18" s="14" t="s">
        <v>4</v>
      </c>
      <c r="B18" s="12">
        <f>LOOKUP($B$17,$F$16:$F$35,$G$16:$G$35)</f>
        <v>18</v>
      </c>
      <c r="C18" s="13" t="s">
        <v>7</v>
      </c>
      <c r="F18" s="16">
        <v>3</v>
      </c>
      <c r="G18" s="6">
        <v>35</v>
      </c>
      <c r="H18" s="6">
        <v>70</v>
      </c>
    </row>
    <row r="19" spans="1:8" x14ac:dyDescent="0.25">
      <c r="A19" s="3"/>
      <c r="B19" s="12"/>
      <c r="C19" s="13"/>
      <c r="F19" s="16">
        <v>4</v>
      </c>
      <c r="G19" s="6">
        <v>43</v>
      </c>
      <c r="H19" s="6">
        <v>85</v>
      </c>
    </row>
    <row r="20" spans="1:8" ht="15.75" thickBot="1" x14ac:dyDescent="0.3">
      <c r="A20" s="15" t="s">
        <v>3</v>
      </c>
      <c r="B20" s="5">
        <f>B15*B18</f>
        <v>6840</v>
      </c>
      <c r="C20" s="38"/>
      <c r="F20" s="16">
        <v>5</v>
      </c>
      <c r="G20" s="6">
        <v>53</v>
      </c>
      <c r="H20" s="6">
        <v>105</v>
      </c>
    </row>
    <row r="21" spans="1:8" x14ac:dyDescent="0.25">
      <c r="C21" s="4"/>
      <c r="F21" s="16">
        <v>6</v>
      </c>
      <c r="G21" s="6">
        <v>60</v>
      </c>
      <c r="H21" s="6">
        <v>120</v>
      </c>
    </row>
    <row r="22" spans="1:8" x14ac:dyDescent="0.25">
      <c r="C22" s="4"/>
      <c r="F22" s="16">
        <v>7</v>
      </c>
      <c r="G22" s="6">
        <v>68</v>
      </c>
      <c r="H22" s="6">
        <v>135</v>
      </c>
    </row>
    <row r="23" spans="1:8" x14ac:dyDescent="0.25">
      <c r="C23" s="4"/>
      <c r="F23" s="16">
        <v>8</v>
      </c>
      <c r="G23" s="6">
        <v>78</v>
      </c>
      <c r="H23" s="6">
        <v>155</v>
      </c>
    </row>
    <row r="24" spans="1:8" x14ac:dyDescent="0.25">
      <c r="A24" s="46" t="s">
        <v>68</v>
      </c>
      <c r="C24" s="4"/>
      <c r="F24" s="16">
        <v>9</v>
      </c>
      <c r="G24" s="6">
        <v>85</v>
      </c>
      <c r="H24" s="6">
        <v>170</v>
      </c>
    </row>
    <row r="25" spans="1:8" x14ac:dyDescent="0.25">
      <c r="A25" s="10" t="s">
        <v>0</v>
      </c>
      <c r="B25" s="11">
        <v>190</v>
      </c>
      <c r="C25" s="37" t="s">
        <v>23</v>
      </c>
      <c r="F25" s="16">
        <v>10</v>
      </c>
      <c r="G25" s="6">
        <v>95</v>
      </c>
      <c r="H25" s="6">
        <v>190</v>
      </c>
    </row>
    <row r="26" spans="1:8" x14ac:dyDescent="0.25">
      <c r="A26" s="3" t="s">
        <v>1</v>
      </c>
      <c r="B26" s="12">
        <v>2</v>
      </c>
      <c r="C26" s="13" t="s">
        <v>23</v>
      </c>
      <c r="F26" s="16">
        <v>11</v>
      </c>
      <c r="G26" s="6">
        <v>103</v>
      </c>
      <c r="H26" s="6">
        <v>205</v>
      </c>
    </row>
    <row r="27" spans="1:8" x14ac:dyDescent="0.25">
      <c r="A27" s="39" t="s">
        <v>2</v>
      </c>
      <c r="B27" s="40">
        <f>B25*B26</f>
        <v>380</v>
      </c>
      <c r="C27" s="41" t="s">
        <v>7</v>
      </c>
      <c r="F27" s="16">
        <v>12</v>
      </c>
      <c r="G27" s="6">
        <v>110</v>
      </c>
      <c r="H27" s="6">
        <v>220</v>
      </c>
    </row>
    <row r="28" spans="1:8" x14ac:dyDescent="0.25">
      <c r="A28" s="3"/>
      <c r="B28" s="12"/>
      <c r="C28" s="13"/>
      <c r="F28" s="16">
        <v>13</v>
      </c>
      <c r="G28" s="6">
        <v>120</v>
      </c>
      <c r="H28" s="6">
        <v>240</v>
      </c>
    </row>
    <row r="29" spans="1:8" x14ac:dyDescent="0.25">
      <c r="A29" s="3" t="s">
        <v>6</v>
      </c>
      <c r="B29" s="57">
        <v>3</v>
      </c>
      <c r="C29" s="55" t="s">
        <v>35</v>
      </c>
      <c r="F29" s="16">
        <v>14</v>
      </c>
      <c r="G29" s="6">
        <v>128</v>
      </c>
      <c r="H29" s="6">
        <v>255</v>
      </c>
    </row>
    <row r="30" spans="1:8" x14ac:dyDescent="0.25">
      <c r="A30" s="14" t="s">
        <v>4</v>
      </c>
      <c r="B30" s="12">
        <f>LOOKUP($B$29,$F$16:$F$35,$G$16:$G$35)</f>
        <v>35</v>
      </c>
      <c r="C30" s="13" t="s">
        <v>7</v>
      </c>
      <c r="F30" s="16">
        <v>15</v>
      </c>
      <c r="G30" s="6">
        <v>138</v>
      </c>
      <c r="H30" s="6">
        <v>275</v>
      </c>
    </row>
    <row r="31" spans="1:8" x14ac:dyDescent="0.25">
      <c r="A31" s="3"/>
      <c r="B31" s="12"/>
      <c r="C31" s="13"/>
      <c r="F31" s="16">
        <v>16</v>
      </c>
      <c r="G31" s="6">
        <v>145</v>
      </c>
      <c r="H31" s="6">
        <v>290</v>
      </c>
    </row>
    <row r="32" spans="1:8" ht="15.75" thickBot="1" x14ac:dyDescent="0.3">
      <c r="A32" s="15" t="s">
        <v>3</v>
      </c>
      <c r="B32" s="5">
        <f>B27*B30</f>
        <v>13300</v>
      </c>
      <c r="C32" s="38"/>
      <c r="F32" s="16">
        <v>17</v>
      </c>
      <c r="G32" s="6">
        <v>153</v>
      </c>
      <c r="H32" s="6">
        <v>305</v>
      </c>
    </row>
    <row r="33" spans="1:9" x14ac:dyDescent="0.25">
      <c r="F33" s="16">
        <v>18</v>
      </c>
      <c r="G33" s="6">
        <v>163</v>
      </c>
      <c r="H33" s="6">
        <v>325</v>
      </c>
    </row>
    <row r="34" spans="1:9" x14ac:dyDescent="0.25">
      <c r="F34" s="16">
        <v>19</v>
      </c>
      <c r="G34" s="6">
        <v>170</v>
      </c>
      <c r="H34" s="6">
        <v>340</v>
      </c>
    </row>
    <row r="35" spans="1:9" x14ac:dyDescent="0.25">
      <c r="F35" s="16">
        <v>20</v>
      </c>
      <c r="G35" s="6">
        <v>175</v>
      </c>
      <c r="H35" s="6">
        <v>350</v>
      </c>
      <c r="I35" t="s">
        <v>5</v>
      </c>
    </row>
    <row r="36" spans="1:9" x14ac:dyDescent="0.25">
      <c r="A36" s="42" t="s">
        <v>65</v>
      </c>
      <c r="C36" s="4"/>
    </row>
    <row r="37" spans="1:9" x14ac:dyDescent="0.25">
      <c r="A37" s="10" t="s">
        <v>0</v>
      </c>
      <c r="B37" s="11">
        <v>190</v>
      </c>
      <c r="C37" s="37" t="s">
        <v>23</v>
      </c>
    </row>
    <row r="38" spans="1:9" x14ac:dyDescent="0.25">
      <c r="A38" s="3" t="s">
        <v>1</v>
      </c>
      <c r="B38" s="12">
        <v>2</v>
      </c>
      <c r="C38" s="13" t="s">
        <v>23</v>
      </c>
    </row>
    <row r="39" spans="1:9" x14ac:dyDescent="0.25">
      <c r="A39" s="39" t="s">
        <v>2</v>
      </c>
      <c r="B39" s="40">
        <f>B37*B38</f>
        <v>380</v>
      </c>
      <c r="C39" s="41" t="s">
        <v>7</v>
      </c>
      <c r="G39" t="s">
        <v>31</v>
      </c>
    </row>
    <row r="40" spans="1:9" x14ac:dyDescent="0.25">
      <c r="A40" s="3"/>
      <c r="B40" s="12"/>
      <c r="C40" s="13"/>
    </row>
    <row r="41" spans="1:9" x14ac:dyDescent="0.25">
      <c r="A41" s="3" t="s">
        <v>6</v>
      </c>
      <c r="B41" s="57">
        <v>10</v>
      </c>
      <c r="C41" s="55" t="s">
        <v>35</v>
      </c>
    </row>
    <row r="42" spans="1:9" x14ac:dyDescent="0.25">
      <c r="A42" s="14" t="s">
        <v>4</v>
      </c>
      <c r="B42" s="12">
        <f>LOOKUP($B$41,$F$16:$F$35,$G$16:$G$35)</f>
        <v>95</v>
      </c>
      <c r="C42" s="13" t="s">
        <v>7</v>
      </c>
    </row>
    <row r="43" spans="1:9" x14ac:dyDescent="0.25">
      <c r="A43" s="3"/>
      <c r="B43" s="12"/>
      <c r="C43" s="13"/>
    </row>
    <row r="44" spans="1:9" ht="15.75" thickBot="1" x14ac:dyDescent="0.3">
      <c r="A44" s="15" t="s">
        <v>3</v>
      </c>
      <c r="B44" s="5">
        <f>B39*B42</f>
        <v>36100</v>
      </c>
      <c r="C44" s="3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4" workbookViewId="0">
      <selection activeCell="A12" sqref="A12:E12"/>
    </sheetView>
  </sheetViews>
  <sheetFormatPr baseColWidth="10" defaultRowHeight="15" x14ac:dyDescent="0.25"/>
  <cols>
    <col min="2" max="2" width="41.140625" customWidth="1"/>
    <col min="7" max="7" width="11.85546875" customWidth="1"/>
    <col min="8" max="8" width="40.140625" customWidth="1"/>
    <col min="10" max="10" width="13.140625" customWidth="1"/>
  </cols>
  <sheetData>
    <row r="1" spans="1:10" ht="18.75" x14ac:dyDescent="0.3">
      <c r="A1" s="2" t="s">
        <v>62</v>
      </c>
      <c r="E1" s="4"/>
    </row>
    <row r="2" spans="1:10" x14ac:dyDescent="0.25">
      <c r="E2" s="4"/>
    </row>
    <row r="3" spans="1:10" x14ac:dyDescent="0.25">
      <c r="A3" s="1" t="s">
        <v>58</v>
      </c>
      <c r="E3" s="4"/>
    </row>
    <row r="4" spans="1:10" x14ac:dyDescent="0.25">
      <c r="A4" s="1" t="s">
        <v>61</v>
      </c>
      <c r="E4" s="4"/>
    </row>
    <row r="5" spans="1:10" x14ac:dyDescent="0.25">
      <c r="A5" s="1"/>
      <c r="E5" s="4"/>
    </row>
    <row r="6" spans="1:10" x14ac:dyDescent="0.25">
      <c r="A6" t="s">
        <v>32</v>
      </c>
      <c r="E6" s="4"/>
    </row>
    <row r="7" spans="1:10" x14ac:dyDescent="0.25">
      <c r="A7" t="s">
        <v>33</v>
      </c>
      <c r="E7" s="4"/>
    </row>
    <row r="8" spans="1:10" x14ac:dyDescent="0.25">
      <c r="A8" t="s">
        <v>53</v>
      </c>
      <c r="E8" s="4"/>
    </row>
    <row r="9" spans="1:10" x14ac:dyDescent="0.25">
      <c r="A9" s="1" t="s">
        <v>63</v>
      </c>
    </row>
    <row r="10" spans="1:10" x14ac:dyDescent="0.25">
      <c r="A10" s="1" t="s">
        <v>72</v>
      </c>
      <c r="E10" s="4"/>
    </row>
    <row r="11" spans="1:10" x14ac:dyDescent="0.25">
      <c r="E11" s="4"/>
    </row>
    <row r="12" spans="1:10" x14ac:dyDescent="0.25">
      <c r="A12" s="36" t="s">
        <v>76</v>
      </c>
      <c r="B12" s="59"/>
      <c r="C12" s="59"/>
      <c r="D12" s="59"/>
      <c r="E12" s="33"/>
    </row>
    <row r="13" spans="1:10" x14ac:dyDescent="0.25">
      <c r="E13" s="4"/>
    </row>
    <row r="14" spans="1:10" x14ac:dyDescent="0.25">
      <c r="E14" s="4"/>
    </row>
    <row r="15" spans="1:10" x14ac:dyDescent="0.25">
      <c r="B15" s="48" t="s">
        <v>51</v>
      </c>
      <c r="F15" s="4" t="s">
        <v>70</v>
      </c>
      <c r="H15" s="48" t="s">
        <v>52</v>
      </c>
    </row>
    <row r="16" spans="1:10" x14ac:dyDescent="0.25">
      <c r="B16" s="51" t="s">
        <v>20</v>
      </c>
      <c r="C16" s="16"/>
      <c r="D16" s="4"/>
      <c r="H16" s="51" t="s">
        <v>20</v>
      </c>
      <c r="I16" s="16"/>
      <c r="J16" s="4"/>
    </row>
    <row r="17" spans="2:10" x14ac:dyDescent="0.25">
      <c r="B17" s="58" t="s">
        <v>71</v>
      </c>
      <c r="C17" s="18"/>
      <c r="D17" s="4"/>
      <c r="H17" s="58" t="s">
        <v>71</v>
      </c>
      <c r="I17" s="18"/>
      <c r="J17" s="4"/>
    </row>
    <row r="18" spans="2:10" x14ac:dyDescent="0.25">
      <c r="B18" s="14" t="s">
        <v>73</v>
      </c>
      <c r="C18" s="30">
        <v>15</v>
      </c>
      <c r="D18" s="33" t="s">
        <v>24</v>
      </c>
      <c r="H18" s="14" t="s">
        <v>27</v>
      </c>
      <c r="I18" s="30">
        <v>15</v>
      </c>
      <c r="J18" s="33" t="s">
        <v>24</v>
      </c>
    </row>
    <row r="19" spans="2:10" x14ac:dyDescent="0.25">
      <c r="B19" s="3" t="s">
        <v>16</v>
      </c>
      <c r="C19" s="20">
        <v>190</v>
      </c>
      <c r="D19" s="4" t="s">
        <v>23</v>
      </c>
      <c r="H19" s="3" t="s">
        <v>16</v>
      </c>
      <c r="I19" s="20">
        <v>190</v>
      </c>
      <c r="J19" s="4" t="s">
        <v>23</v>
      </c>
    </row>
    <row r="20" spans="2:10" x14ac:dyDescent="0.25">
      <c r="B20" s="3" t="s">
        <v>14</v>
      </c>
      <c r="C20" s="21">
        <f>C19*2</f>
        <v>380</v>
      </c>
      <c r="D20" s="4" t="s">
        <v>23</v>
      </c>
      <c r="H20" s="14" t="s">
        <v>74</v>
      </c>
      <c r="I20" s="30">
        <v>800</v>
      </c>
      <c r="J20" s="36" t="s">
        <v>34</v>
      </c>
    </row>
    <row r="21" spans="2:10" ht="15.75" thickBot="1" x14ac:dyDescent="0.3">
      <c r="B21" s="3" t="s">
        <v>15</v>
      </c>
      <c r="C21" s="20">
        <f>C20*C18</f>
        <v>5700</v>
      </c>
      <c r="D21" s="4" t="s">
        <v>22</v>
      </c>
      <c r="H21" s="15" t="s">
        <v>11</v>
      </c>
      <c r="I21" s="23">
        <f>I20*I19</f>
        <v>152000</v>
      </c>
      <c r="J21" s="4"/>
    </row>
    <row r="22" spans="2:10" x14ac:dyDescent="0.25">
      <c r="B22" s="14" t="s">
        <v>75</v>
      </c>
      <c r="C22" s="30">
        <v>30</v>
      </c>
      <c r="D22" s="36" t="s">
        <v>34</v>
      </c>
      <c r="H22" s="3"/>
      <c r="I22" s="18"/>
      <c r="J22" s="4"/>
    </row>
    <row r="23" spans="2:10" ht="15.75" thickBot="1" x14ac:dyDescent="0.3">
      <c r="B23" s="15" t="s">
        <v>11</v>
      </c>
      <c r="C23" s="23">
        <f>C21*C22</f>
        <v>171000</v>
      </c>
      <c r="D23" s="4"/>
      <c r="H23" s="19" t="s">
        <v>13</v>
      </c>
      <c r="I23" s="18"/>
      <c r="J23" s="4"/>
    </row>
    <row r="24" spans="2:10" x14ac:dyDescent="0.25">
      <c r="B24" s="3"/>
      <c r="C24" s="18"/>
      <c r="D24" s="4"/>
      <c r="H24" s="14" t="s">
        <v>30</v>
      </c>
      <c r="I24" s="31">
        <v>5</v>
      </c>
      <c r="J24" s="33" t="s">
        <v>24</v>
      </c>
    </row>
    <row r="25" spans="2:10" x14ac:dyDescent="0.25">
      <c r="B25" s="19" t="s">
        <v>13</v>
      </c>
      <c r="C25" s="18"/>
      <c r="D25" s="4"/>
      <c r="H25" s="3" t="s">
        <v>16</v>
      </c>
      <c r="I25" s="21">
        <v>190</v>
      </c>
      <c r="J25" s="4" t="s">
        <v>23</v>
      </c>
    </row>
    <row r="26" spans="2:10" x14ac:dyDescent="0.25">
      <c r="B26" s="14" t="s">
        <v>30</v>
      </c>
      <c r="C26" s="31">
        <v>5</v>
      </c>
      <c r="D26" s="33" t="s">
        <v>24</v>
      </c>
      <c r="H26" s="14" t="s">
        <v>54</v>
      </c>
      <c r="I26" s="31">
        <v>200</v>
      </c>
      <c r="J26" s="33" t="s">
        <v>12</v>
      </c>
    </row>
    <row r="27" spans="2:10" ht="15.75" thickBot="1" x14ac:dyDescent="0.3">
      <c r="B27" s="3" t="s">
        <v>16</v>
      </c>
      <c r="C27" s="21">
        <v>190</v>
      </c>
      <c r="D27" s="4" t="s">
        <v>23</v>
      </c>
      <c r="H27" s="25" t="s">
        <v>28</v>
      </c>
      <c r="I27" s="24">
        <f>I26*I25</f>
        <v>38000</v>
      </c>
      <c r="J27" s="4" t="s">
        <v>22</v>
      </c>
    </row>
    <row r="28" spans="2:10" x14ac:dyDescent="0.25">
      <c r="B28" s="3" t="s">
        <v>14</v>
      </c>
      <c r="C28" s="21">
        <f>C27*2</f>
        <v>380</v>
      </c>
      <c r="D28" s="4" t="s">
        <v>23</v>
      </c>
      <c r="H28" s="17"/>
      <c r="I28" s="18"/>
      <c r="J28" s="4"/>
    </row>
    <row r="29" spans="2:10" x14ac:dyDescent="0.25">
      <c r="B29" s="3" t="s">
        <v>15</v>
      </c>
      <c r="C29" s="21">
        <f>C28*C26</f>
        <v>1900</v>
      </c>
      <c r="D29" s="4" t="s">
        <v>22</v>
      </c>
      <c r="H29" s="26" t="s">
        <v>25</v>
      </c>
      <c r="I29" s="18"/>
      <c r="J29" s="4"/>
    </row>
    <row r="30" spans="2:10" x14ac:dyDescent="0.25">
      <c r="B30" s="14" t="s">
        <v>10</v>
      </c>
      <c r="C30" s="31">
        <v>30</v>
      </c>
      <c r="D30" s="33" t="s">
        <v>12</v>
      </c>
      <c r="H30" s="26" t="s">
        <v>19</v>
      </c>
      <c r="I30" s="18"/>
      <c r="J30" s="4"/>
    </row>
    <row r="31" spans="2:10" ht="15.75" thickBot="1" x14ac:dyDescent="0.3">
      <c r="B31" s="25" t="s">
        <v>28</v>
      </c>
      <c r="C31" s="24">
        <f>C29*C30</f>
        <v>57000</v>
      </c>
      <c r="D31" s="4" t="s">
        <v>22</v>
      </c>
      <c r="H31" s="22" t="s">
        <v>29</v>
      </c>
      <c r="I31" s="32">
        <v>1</v>
      </c>
      <c r="J31" s="33" t="s">
        <v>24</v>
      </c>
    </row>
    <row r="32" spans="2:10" x14ac:dyDescent="0.25">
      <c r="B32" s="17"/>
      <c r="C32" s="18"/>
      <c r="D32" s="4"/>
      <c r="H32" s="22" t="s">
        <v>0</v>
      </c>
      <c r="I32" s="17">
        <v>190</v>
      </c>
      <c r="J32" s="4" t="s">
        <v>23</v>
      </c>
    </row>
    <row r="33" spans="2:10" x14ac:dyDescent="0.25">
      <c r="B33" s="26" t="s">
        <v>25</v>
      </c>
      <c r="C33" s="18"/>
      <c r="D33" s="4"/>
      <c r="H33" s="17" t="s">
        <v>2</v>
      </c>
      <c r="I33" s="21">
        <f>I32*2</f>
        <v>380</v>
      </c>
      <c r="J33" s="4" t="s">
        <v>23</v>
      </c>
    </row>
    <row r="34" spans="2:10" x14ac:dyDescent="0.25">
      <c r="B34" s="26" t="s">
        <v>19</v>
      </c>
      <c r="C34" s="18"/>
      <c r="D34" s="4"/>
      <c r="H34" s="22" t="s">
        <v>4</v>
      </c>
      <c r="I34" s="17">
        <f>LOOKUP(Ordinær!$B$17,Ordinær!$F$16:$G$35,Ordinær!$G$16:$G$35)</f>
        <v>18</v>
      </c>
      <c r="J34" s="4" t="s">
        <v>22</v>
      </c>
    </row>
    <row r="35" spans="2:10" ht="15.75" thickBot="1" x14ac:dyDescent="0.3">
      <c r="B35" s="22" t="s">
        <v>29</v>
      </c>
      <c r="C35" s="32">
        <v>1</v>
      </c>
      <c r="D35" s="33" t="s">
        <v>24</v>
      </c>
      <c r="H35" s="25" t="s">
        <v>18</v>
      </c>
      <c r="I35" s="23">
        <f>-I33*I34</f>
        <v>-6840</v>
      </c>
      <c r="J35" s="4" t="s">
        <v>22</v>
      </c>
    </row>
    <row r="36" spans="2:10" x14ac:dyDescent="0.25">
      <c r="B36" s="22" t="s">
        <v>0</v>
      </c>
      <c r="C36" s="17">
        <v>190</v>
      </c>
      <c r="D36" s="4" t="s">
        <v>23</v>
      </c>
      <c r="H36" s="17"/>
      <c r="I36" s="18"/>
      <c r="J36" s="4"/>
    </row>
    <row r="37" spans="2:10" x14ac:dyDescent="0.25">
      <c r="B37" s="17" t="s">
        <v>2</v>
      </c>
      <c r="C37" s="21">
        <f>C36*2</f>
        <v>380</v>
      </c>
      <c r="D37" s="4" t="s">
        <v>23</v>
      </c>
      <c r="H37" s="26" t="s">
        <v>21</v>
      </c>
      <c r="I37" s="18"/>
      <c r="J37" s="4"/>
    </row>
    <row r="38" spans="2:10" x14ac:dyDescent="0.25">
      <c r="B38" s="22" t="s">
        <v>4</v>
      </c>
      <c r="C38" s="17">
        <v>18</v>
      </c>
      <c r="D38" s="4" t="s">
        <v>22</v>
      </c>
      <c r="H38" s="27" t="s">
        <v>13</v>
      </c>
      <c r="I38" s="29">
        <f>I27</f>
        <v>38000</v>
      </c>
      <c r="J38" s="4" t="s">
        <v>22</v>
      </c>
    </row>
    <row r="39" spans="2:10" ht="15.75" thickBot="1" x14ac:dyDescent="0.3">
      <c r="B39" s="25" t="s">
        <v>18</v>
      </c>
      <c r="C39" s="23">
        <f>-C37*C38</f>
        <v>-6840</v>
      </c>
      <c r="D39" s="4" t="s">
        <v>22</v>
      </c>
      <c r="H39" s="28" t="s">
        <v>18</v>
      </c>
      <c r="I39" s="29">
        <f>I35</f>
        <v>-6840</v>
      </c>
      <c r="J39" s="4" t="s">
        <v>22</v>
      </c>
    </row>
    <row r="40" spans="2:10" ht="15.75" thickBot="1" x14ac:dyDescent="0.3">
      <c r="B40" s="17"/>
      <c r="C40" s="18"/>
      <c r="D40" s="4"/>
      <c r="H40" s="25" t="s">
        <v>57</v>
      </c>
      <c r="I40" s="23">
        <f>SUM(I38:I39)</f>
        <v>31160</v>
      </c>
      <c r="J40" s="4" t="s">
        <v>22</v>
      </c>
    </row>
    <row r="41" spans="2:10" x14ac:dyDescent="0.25">
      <c r="B41" s="26" t="s">
        <v>21</v>
      </c>
      <c r="C41" s="18"/>
      <c r="D41" s="4"/>
    </row>
    <row r="42" spans="2:10" x14ac:dyDescent="0.25">
      <c r="B42" s="27" t="s">
        <v>13</v>
      </c>
      <c r="C42" s="29">
        <f>C31</f>
        <v>57000</v>
      </c>
      <c r="D42" s="4" t="s">
        <v>22</v>
      </c>
    </row>
    <row r="43" spans="2:10" x14ac:dyDescent="0.25">
      <c r="B43" s="28" t="s">
        <v>18</v>
      </c>
      <c r="C43" s="29">
        <f>C39</f>
        <v>-6840</v>
      </c>
      <c r="D43" s="4" t="s">
        <v>22</v>
      </c>
    </row>
    <row r="44" spans="2:10" ht="15.75" thickBot="1" x14ac:dyDescent="0.3">
      <c r="B44" s="25" t="s">
        <v>57</v>
      </c>
      <c r="C44" s="23">
        <f>SUM(C42:C43)</f>
        <v>50160</v>
      </c>
      <c r="D44" s="4" t="s">
        <v>22</v>
      </c>
    </row>
    <row r="45" spans="2:10" x14ac:dyDescent="0.25">
      <c r="D45" s="4"/>
    </row>
    <row r="46" spans="2:10" x14ac:dyDescent="0.25">
      <c r="D46" s="4"/>
    </row>
    <row r="47" spans="2:10" x14ac:dyDescent="0.25">
      <c r="B47" t="s">
        <v>55</v>
      </c>
      <c r="C47" s="52">
        <f>C23</f>
        <v>171000</v>
      </c>
      <c r="D47" s="4"/>
      <c r="H47" t="s">
        <v>55</v>
      </c>
      <c r="I47" s="52">
        <f>I21</f>
        <v>152000</v>
      </c>
    </row>
    <row r="48" spans="2:10" x14ac:dyDescent="0.25">
      <c r="B48" s="1" t="s">
        <v>56</v>
      </c>
      <c r="C48" s="52">
        <f>C44</f>
        <v>50160</v>
      </c>
      <c r="D48" s="4"/>
      <c r="H48" s="1" t="s">
        <v>56</v>
      </c>
      <c r="I48" s="52">
        <f>I40</f>
        <v>31160</v>
      </c>
    </row>
    <row r="49" spans="2:9" ht="15.75" thickBot="1" x14ac:dyDescent="0.3">
      <c r="B49" s="53" t="s">
        <v>26</v>
      </c>
      <c r="C49" s="54">
        <f>C47-C48</f>
        <v>120840</v>
      </c>
      <c r="D49" s="4"/>
      <c r="H49" s="53" t="s">
        <v>26</v>
      </c>
      <c r="I49" s="54">
        <f>I47-I48</f>
        <v>120840</v>
      </c>
    </row>
    <row r="50" spans="2:9" x14ac:dyDescent="0.25">
      <c r="E50" s="4"/>
    </row>
    <row r="51" spans="2:9" x14ac:dyDescent="0.25">
      <c r="E51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36" sqref="A36"/>
    </sheetView>
  </sheetViews>
  <sheetFormatPr baseColWidth="10" defaultRowHeight="15" x14ac:dyDescent="0.25"/>
  <cols>
    <col min="2" max="2" width="41.140625" customWidth="1"/>
    <col min="7" max="7" width="38.140625" customWidth="1"/>
    <col min="9" max="9" width="24.42578125" customWidth="1"/>
  </cols>
  <sheetData>
    <row r="1" spans="1:9" ht="18.75" x14ac:dyDescent="0.3">
      <c r="A1" s="2" t="s">
        <v>40</v>
      </c>
      <c r="E1" s="4"/>
    </row>
    <row r="2" spans="1:9" x14ac:dyDescent="0.25">
      <c r="E2" s="4"/>
    </row>
    <row r="3" spans="1:9" x14ac:dyDescent="0.25">
      <c r="A3" s="1" t="s">
        <v>38</v>
      </c>
      <c r="E3" s="4"/>
    </row>
    <row r="4" spans="1:9" x14ac:dyDescent="0.25">
      <c r="A4" t="s">
        <v>39</v>
      </c>
      <c r="E4" s="4"/>
    </row>
    <row r="5" spans="1:9" x14ac:dyDescent="0.25">
      <c r="A5" t="s">
        <v>32</v>
      </c>
      <c r="E5" s="4"/>
    </row>
    <row r="6" spans="1:9" x14ac:dyDescent="0.25">
      <c r="A6" t="s">
        <v>53</v>
      </c>
      <c r="E6" s="4"/>
    </row>
    <row r="7" spans="1:9" x14ac:dyDescent="0.25">
      <c r="A7" t="s">
        <v>45</v>
      </c>
      <c r="E7" s="4"/>
    </row>
    <row r="8" spans="1:9" x14ac:dyDescent="0.25">
      <c r="E8" s="4"/>
    </row>
    <row r="9" spans="1:9" x14ac:dyDescent="0.25">
      <c r="A9" s="1" t="s">
        <v>63</v>
      </c>
      <c r="E9" s="4"/>
    </row>
    <row r="10" spans="1:9" x14ac:dyDescent="0.25">
      <c r="A10" s="36" t="s">
        <v>76</v>
      </c>
      <c r="B10" s="59"/>
      <c r="C10" s="59"/>
      <c r="D10" s="59"/>
      <c r="E10" s="33"/>
    </row>
    <row r="11" spans="1:9" x14ac:dyDescent="0.25">
      <c r="E11" s="4"/>
    </row>
    <row r="12" spans="1:9" x14ac:dyDescent="0.25">
      <c r="B12" s="48" t="s">
        <v>60</v>
      </c>
      <c r="E12" s="4"/>
      <c r="G12" s="48" t="s">
        <v>59</v>
      </c>
    </row>
    <row r="13" spans="1:9" x14ac:dyDescent="0.25">
      <c r="B13" s="50" t="s">
        <v>20</v>
      </c>
      <c r="C13" s="16"/>
      <c r="D13" s="4"/>
      <c r="G13" s="50" t="s">
        <v>20</v>
      </c>
      <c r="H13" s="16"/>
      <c r="I13" s="4"/>
    </row>
    <row r="14" spans="1:9" x14ac:dyDescent="0.25">
      <c r="B14" s="19" t="s">
        <v>17</v>
      </c>
      <c r="C14" s="18"/>
      <c r="D14" s="4"/>
      <c r="G14" s="19" t="s">
        <v>17</v>
      </c>
      <c r="H14" s="18"/>
      <c r="I14" s="4"/>
    </row>
    <row r="15" spans="1:9" x14ac:dyDescent="0.25">
      <c r="B15" s="14" t="s">
        <v>27</v>
      </c>
      <c r="C15" s="30">
        <v>7</v>
      </c>
      <c r="D15" s="33" t="s">
        <v>24</v>
      </c>
      <c r="G15" s="14" t="s">
        <v>27</v>
      </c>
      <c r="H15" s="30">
        <v>7</v>
      </c>
      <c r="I15" s="33" t="s">
        <v>24</v>
      </c>
    </row>
    <row r="16" spans="1:9" x14ac:dyDescent="0.25">
      <c r="B16" s="3" t="s">
        <v>16</v>
      </c>
      <c r="C16" s="20">
        <v>190</v>
      </c>
      <c r="D16" s="4" t="s">
        <v>23</v>
      </c>
      <c r="G16" s="3" t="s">
        <v>16</v>
      </c>
      <c r="H16" s="20">
        <v>190</v>
      </c>
      <c r="I16" s="4" t="s">
        <v>23</v>
      </c>
    </row>
    <row r="17" spans="2:9" x14ac:dyDescent="0.25">
      <c r="B17" s="3" t="s">
        <v>14</v>
      </c>
      <c r="C17" s="21">
        <f>C16*2</f>
        <v>380</v>
      </c>
      <c r="D17" s="4" t="s">
        <v>23</v>
      </c>
      <c r="G17" s="14" t="s">
        <v>48</v>
      </c>
      <c r="H17" s="30">
        <v>300</v>
      </c>
      <c r="I17" s="49" t="s">
        <v>34</v>
      </c>
    </row>
    <row r="18" spans="2:9" ht="15.75" thickBot="1" x14ac:dyDescent="0.3">
      <c r="B18" s="3" t="s">
        <v>15</v>
      </c>
      <c r="C18" s="20">
        <f>C17*C15</f>
        <v>2660</v>
      </c>
      <c r="D18" s="4" t="s">
        <v>22</v>
      </c>
      <c r="G18" s="15" t="s">
        <v>42</v>
      </c>
      <c r="H18" s="23">
        <f>H17*H16</f>
        <v>57000</v>
      </c>
      <c r="I18" s="4"/>
    </row>
    <row r="19" spans="2:9" x14ac:dyDescent="0.25">
      <c r="B19" s="14" t="s">
        <v>47</v>
      </c>
      <c r="C19" s="30">
        <v>20</v>
      </c>
      <c r="D19" s="36" t="s">
        <v>34</v>
      </c>
      <c r="G19" s="3"/>
      <c r="H19" s="18"/>
      <c r="I19" s="4"/>
    </row>
    <row r="20" spans="2:9" ht="15.75" thickBot="1" x14ac:dyDescent="0.3">
      <c r="B20" s="15" t="s">
        <v>42</v>
      </c>
      <c r="C20" s="23">
        <f>C18*C19</f>
        <v>53200</v>
      </c>
      <c r="D20" s="4"/>
      <c r="G20" s="17"/>
      <c r="H20" s="18"/>
      <c r="I20" s="4"/>
    </row>
    <row r="21" spans="2:9" x14ac:dyDescent="0.25">
      <c r="B21" s="3"/>
      <c r="C21" s="18"/>
      <c r="D21" s="4"/>
      <c r="G21" s="26" t="s">
        <v>41</v>
      </c>
      <c r="H21" s="18"/>
      <c r="I21" s="4"/>
    </row>
    <row r="22" spans="2:9" x14ac:dyDescent="0.25">
      <c r="B22" s="17"/>
      <c r="C22" s="18"/>
      <c r="D22" s="4"/>
      <c r="G22" s="22" t="s">
        <v>43</v>
      </c>
      <c r="H22" s="32">
        <v>2</v>
      </c>
      <c r="I22" s="33" t="s">
        <v>24</v>
      </c>
    </row>
    <row r="23" spans="2:9" x14ac:dyDescent="0.25">
      <c r="B23" s="26" t="s">
        <v>41</v>
      </c>
      <c r="C23" s="18"/>
      <c r="D23" s="4"/>
      <c r="G23" s="22" t="s">
        <v>0</v>
      </c>
      <c r="H23" s="17">
        <v>190</v>
      </c>
      <c r="I23" s="4" t="s">
        <v>23</v>
      </c>
    </row>
    <row r="24" spans="2:9" x14ac:dyDescent="0.25">
      <c r="B24" s="22" t="s">
        <v>43</v>
      </c>
      <c r="C24" s="32">
        <v>1</v>
      </c>
      <c r="D24" s="33" t="s">
        <v>24</v>
      </c>
      <c r="G24" s="17" t="s">
        <v>2</v>
      </c>
      <c r="H24" s="21">
        <f>H23*2</f>
        <v>380</v>
      </c>
      <c r="I24" s="4" t="s">
        <v>23</v>
      </c>
    </row>
    <row r="25" spans="2:9" x14ac:dyDescent="0.25">
      <c r="B25" s="22" t="s">
        <v>0</v>
      </c>
      <c r="C25" s="17">
        <v>190</v>
      </c>
      <c r="D25" s="4" t="s">
        <v>23</v>
      </c>
      <c r="G25" s="22" t="s">
        <v>4</v>
      </c>
      <c r="H25" s="17">
        <f>-LOOKUP(Ordinær!$B$17,Ordinær!$F$16:$G$35,Ordinær!$G$16:$G$35)</f>
        <v>-18</v>
      </c>
      <c r="I25" s="4" t="s">
        <v>22</v>
      </c>
    </row>
    <row r="26" spans="2:9" ht="15.75" thickBot="1" x14ac:dyDescent="0.3">
      <c r="B26" s="17" t="s">
        <v>2</v>
      </c>
      <c r="C26" s="21">
        <f>C25*2</f>
        <v>380</v>
      </c>
      <c r="D26" s="4" t="s">
        <v>23</v>
      </c>
      <c r="G26" s="25" t="s">
        <v>18</v>
      </c>
      <c r="H26" s="23">
        <f>H24*H25</f>
        <v>-6840</v>
      </c>
      <c r="I26" s="4" t="s">
        <v>22</v>
      </c>
    </row>
    <row r="27" spans="2:9" x14ac:dyDescent="0.25">
      <c r="B27" s="22" t="s">
        <v>4</v>
      </c>
      <c r="C27" s="17">
        <f>-LOOKUP(Ordinær!$B$17,Ordinær!$F$16:$G$35,Ordinær!$G$16:$G$35)</f>
        <v>-18</v>
      </c>
      <c r="D27" s="4" t="s">
        <v>22</v>
      </c>
      <c r="G27" s="17"/>
      <c r="H27" s="18"/>
      <c r="I27" s="4"/>
    </row>
    <row r="28" spans="2:9" ht="15.75" thickBot="1" x14ac:dyDescent="0.3">
      <c r="B28" s="25" t="s">
        <v>18</v>
      </c>
      <c r="C28" s="23">
        <f>C26*C27</f>
        <v>-6840</v>
      </c>
      <c r="D28" s="4" t="s">
        <v>22</v>
      </c>
      <c r="G28" s="26" t="s">
        <v>21</v>
      </c>
      <c r="H28" s="18"/>
      <c r="I28" s="4"/>
    </row>
    <row r="29" spans="2:9" x14ac:dyDescent="0.25">
      <c r="B29" s="17"/>
      <c r="C29" s="18"/>
      <c r="D29" s="4"/>
      <c r="G29" s="27" t="s">
        <v>13</v>
      </c>
      <c r="H29" s="29">
        <f>H18</f>
        <v>57000</v>
      </c>
      <c r="I29" s="4" t="s">
        <v>22</v>
      </c>
    </row>
    <row r="30" spans="2:9" x14ac:dyDescent="0.25">
      <c r="B30" s="26" t="s">
        <v>21</v>
      </c>
      <c r="C30" s="18"/>
      <c r="D30" s="4"/>
      <c r="G30" s="28" t="s">
        <v>18</v>
      </c>
      <c r="H30" s="29">
        <f>H26</f>
        <v>-6840</v>
      </c>
      <c r="I30" s="4" t="s">
        <v>22</v>
      </c>
    </row>
    <row r="31" spans="2:9" ht="15.75" thickBot="1" x14ac:dyDescent="0.3">
      <c r="B31" s="27" t="s">
        <v>46</v>
      </c>
      <c r="C31" s="29">
        <f>C20</f>
        <v>53200</v>
      </c>
      <c r="D31" s="4" t="s">
        <v>22</v>
      </c>
      <c r="G31" s="25" t="s">
        <v>44</v>
      </c>
      <c r="H31" s="23">
        <f>SUM(H29:H30)</f>
        <v>50160</v>
      </c>
      <c r="I31" s="4" t="s">
        <v>22</v>
      </c>
    </row>
    <row r="32" spans="2:9" x14ac:dyDescent="0.25">
      <c r="B32" s="28" t="s">
        <v>18</v>
      </c>
      <c r="C32" s="29">
        <f>C28</f>
        <v>-6840</v>
      </c>
      <c r="D32" s="4" t="s">
        <v>22</v>
      </c>
    </row>
    <row r="33" spans="2:8" ht="15.75" thickBot="1" x14ac:dyDescent="0.3">
      <c r="B33" s="25" t="s">
        <v>44</v>
      </c>
      <c r="C33" s="23">
        <f>SUM(C31:C32)</f>
        <v>46360</v>
      </c>
      <c r="D33" s="4" t="s">
        <v>22</v>
      </c>
      <c r="G33" s="34"/>
      <c r="H33" s="35"/>
    </row>
    <row r="34" spans="2:8" x14ac:dyDescent="0.25">
      <c r="D34" s="4"/>
    </row>
    <row r="35" spans="2:8" x14ac:dyDescent="0.25">
      <c r="B35" s="34"/>
      <c r="C35" s="35"/>
      <c r="D35" s="4"/>
    </row>
    <row r="43" spans="2:8" x14ac:dyDescent="0.25">
      <c r="E43" s="4"/>
    </row>
    <row r="44" spans="2:8" x14ac:dyDescent="0.25">
      <c r="E44" s="4"/>
    </row>
    <row r="45" spans="2:8" x14ac:dyDescent="0.25">
      <c r="E45" s="4"/>
    </row>
    <row r="46" spans="2:8" x14ac:dyDescent="0.25">
      <c r="E46" s="4"/>
    </row>
    <row r="47" spans="2:8" x14ac:dyDescent="0.25">
      <c r="E47" s="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Ordinær</vt:lpstr>
      <vt:lpstr>Annen skole</vt:lpstr>
      <vt:lpstr>Tilrettelagt</vt:lpstr>
    </vt:vector>
  </TitlesOfParts>
  <Company>Troms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jonny.berg</dc:creator>
  <cp:lastModifiedBy>jonny.berg</cp:lastModifiedBy>
  <dcterms:created xsi:type="dcterms:W3CDTF">2014-03-03T12:48:52Z</dcterms:created>
  <dcterms:modified xsi:type="dcterms:W3CDTF">2015-03-13T12:57:21Z</dcterms:modified>
</cp:coreProperties>
</file>